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521" windowWidth="7410" windowHeight="7950" activeTab="0"/>
  </bookViews>
  <sheets>
    <sheet name="Исп. сметы по квитанциям 2012" sheetId="1" r:id="rId1"/>
    <sheet name="Исп. сметы по д-р НОВЫЙ" sheetId="2" r:id="rId2"/>
  </sheets>
  <definedNames>
    <definedName name="_xlnm.Print_Area" localSheetId="1">'Исп. сметы по д-р НОВЫЙ'!$A$1:$E$60</definedName>
    <definedName name="_xlnm.Print_Area" localSheetId="0">'Исп. сметы по квитанциям 2012'!$A$1:$F$18</definedName>
  </definedNames>
  <calcPr fullCalcOnLoad="1"/>
</workbook>
</file>

<file path=xl/sharedStrings.xml><?xml version="1.0" encoding="utf-8"?>
<sst xmlns="http://schemas.openxmlformats.org/spreadsheetml/2006/main" count="93" uniqueCount="86">
  <si>
    <t>№</t>
  </si>
  <si>
    <t xml:space="preserve">Наименование счета </t>
  </si>
  <si>
    <t>"Содержание общего имущества"</t>
  </si>
  <si>
    <t>"ТО и Ремонт лифтов"</t>
  </si>
  <si>
    <t>"Вывоз мусора"</t>
  </si>
  <si>
    <t>"Отопление"</t>
  </si>
  <si>
    <t>"АХР"</t>
  </si>
  <si>
    <t>"ПЗУ"</t>
  </si>
  <si>
    <t>"Антена"</t>
  </si>
  <si>
    <t>"Радио"</t>
  </si>
  <si>
    <t>"Электроснабжение"</t>
  </si>
  <si>
    <t xml:space="preserve"> 5 парадная </t>
  </si>
  <si>
    <t xml:space="preserve">6 парадная ЧП БУЙЕРАКОВ </t>
  </si>
  <si>
    <t>7 парадная ДОЛГУН О.В.</t>
  </si>
  <si>
    <t>ТКТ</t>
  </si>
  <si>
    <t>КРЕДОЛИНГ</t>
  </si>
  <si>
    <t>ЭЛТЕЛ</t>
  </si>
  <si>
    <t>ИНТЕРЗЕТ(Перспектива)</t>
  </si>
  <si>
    <t>Эр.Телеком</t>
  </si>
  <si>
    <t>ООО " Скай Нэт "</t>
  </si>
  <si>
    <t>Северный РТУ ФГУП РС СП  8% за услуги 
по сбору аб.платы за радио с населения</t>
  </si>
  <si>
    <t xml:space="preserve">ИТОГО ПО СМЕТЕ ДОХОДОВ </t>
  </si>
  <si>
    <t>Начислено по квитанциям</t>
  </si>
  <si>
    <t>Организации</t>
  </si>
  <si>
    <t xml:space="preserve">Начислено подрядным организациям </t>
  </si>
  <si>
    <t>Экономия              Перерасход</t>
  </si>
  <si>
    <t>Планируемая
сумма
ДОХОДОВ
на 2012 год</t>
  </si>
  <si>
    <t>Фактическая
сумма
ДОХОДОВ
на 2012 год</t>
  </si>
  <si>
    <t xml:space="preserve">Статьи доходов </t>
  </si>
  <si>
    <t>Статьи расходов</t>
  </si>
  <si>
    <t>Планируемая
сумма
расходов на 2012 год</t>
  </si>
  <si>
    <t>Фактическая
сумма
расходов
на 2012 год</t>
  </si>
  <si>
    <t>Эксплуатация УУТЭ</t>
  </si>
  <si>
    <t>Хозяйственные расходы</t>
  </si>
  <si>
    <t>Земельный налог</t>
  </si>
  <si>
    <t>Создание сайта</t>
  </si>
  <si>
    <t>Оплата юридических услуг</t>
  </si>
  <si>
    <t>Заработная плата персонала</t>
  </si>
  <si>
    <t xml:space="preserve">Управление многоквартирным домом </t>
  </si>
  <si>
    <t xml:space="preserve">Отчисления в страховые </t>
  </si>
  <si>
    <t>Налог на доходы УСН 6%</t>
  </si>
  <si>
    <t>Канцелярские, почтовые</t>
  </si>
  <si>
    <t>Содержание и ремонт оргтехники</t>
  </si>
  <si>
    <t>Представительские</t>
  </si>
  <si>
    <t xml:space="preserve">Консультационные </t>
  </si>
  <si>
    <t>Услуги связи</t>
  </si>
  <si>
    <t>Услуги банка</t>
  </si>
  <si>
    <t>Хозяйственные расходы в том числе:</t>
  </si>
  <si>
    <t>ИТОГО :</t>
  </si>
  <si>
    <t>Обслуживание программы "Квартплата"</t>
  </si>
  <si>
    <t>Устав</t>
  </si>
  <si>
    <t>Премиальный фонд</t>
  </si>
  <si>
    <t>Оплата услуг адвоката</t>
  </si>
  <si>
    <t xml:space="preserve">Фонд текущего ремонта </t>
  </si>
  <si>
    <t>Ремонт общего имущества:</t>
  </si>
  <si>
    <t>Капитальный ремонт Электросетей (городская программа)</t>
  </si>
  <si>
    <t>Текущий ремонт</t>
  </si>
  <si>
    <t>Фонд капитального ремонта</t>
  </si>
  <si>
    <t>Итого целевые поступления:</t>
  </si>
  <si>
    <t>Доходы от аренды</t>
  </si>
  <si>
    <t>Итого доходы от аренды</t>
  </si>
  <si>
    <t>ИТОГО хозяйственные расходы :</t>
  </si>
  <si>
    <t xml:space="preserve">ВСЕГО ПО СМЕТЕ РАСХОДОВ </t>
  </si>
  <si>
    <t>"Вода холодная"включ.водоотв. ОДН</t>
  </si>
  <si>
    <t>"Вода горячая"включ.водоотв. ОДН</t>
  </si>
  <si>
    <t xml:space="preserve"> </t>
  </si>
  <si>
    <t>ИТОГО по текущему ремонту :</t>
  </si>
  <si>
    <t>ИТОГО по капитальному ремонту :</t>
  </si>
  <si>
    <t>ООО Исток сервис-тек.рем.14327,32+ЖКС№4(ОДС)34342,08</t>
  </si>
  <si>
    <t>Филиал ЗАО Коне Лифтс</t>
  </si>
  <si>
    <t>ГУП Водоканал</t>
  </si>
  <si>
    <t>ГУП ТЭК</t>
  </si>
  <si>
    <t>ООО Сезам СП</t>
  </si>
  <si>
    <t>ОАО ТКТ</t>
  </si>
  <si>
    <t>ООО Петербургская Сбытовая Компания</t>
  </si>
  <si>
    <t xml:space="preserve">ООО Грейс-Сервис </t>
  </si>
  <si>
    <t>ООО Петроваст,ООО Трилайн 480,0</t>
  </si>
  <si>
    <t>Северный РТУ ФГУП РС СП</t>
  </si>
  <si>
    <t>ИСПОЛНЕНИЕ СМЕТЫ    ДОХОДОВ  РАСХОДОВ ЗА 2012 ГОД</t>
  </si>
  <si>
    <t>Резерв непредвиденных расходов в том числе:</t>
  </si>
  <si>
    <t>Прочие расходы</t>
  </si>
  <si>
    <t>Финансовый результат от хозяйственной деятельности</t>
  </si>
  <si>
    <t>"Банк %"</t>
  </si>
  <si>
    <t>"Капитальный ремонт", вкл. Кап. Ремонт лифтов</t>
  </si>
  <si>
    <t>Пени</t>
  </si>
  <si>
    <t>Анализ начислений по квитанциям и счетам подрядным организациям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</si>
</sst>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7" fillId="0" borderId="10" xfId="52" applyNumberFormat="1" applyFont="1" applyFill="1" applyBorder="1" applyAlignment="1">
      <alignment horizontal="righ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Border="1">
      <alignment/>
      <protection/>
    </xf>
    <xf numFmtId="0" fontId="2" fillId="0" borderId="10" xfId="52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 wrapText="1"/>
      <protection/>
    </xf>
    <xf numFmtId="4" fontId="2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right" vertical="center" wrapText="1"/>
      <protection/>
    </xf>
    <xf numFmtId="2" fontId="6" fillId="0" borderId="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4" fontId="8" fillId="0" borderId="10" xfId="52" applyNumberFormat="1" applyFont="1" applyFill="1" applyBorder="1">
      <alignment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left" vertical="center" wrapText="1"/>
      <protection/>
    </xf>
    <xf numFmtId="4" fontId="9" fillId="0" borderId="10" xfId="52" applyNumberFormat="1" applyFont="1" applyFill="1" applyBorder="1" applyAlignment="1">
      <alignment horizontal="right" vertical="center" wrapText="1"/>
      <protection/>
    </xf>
    <xf numFmtId="4" fontId="10" fillId="0" borderId="10" xfId="52" applyNumberFormat="1" applyFont="1" applyFill="1" applyBorder="1" applyAlignment="1">
      <alignment horizontal="right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2" fillId="0" borderId="12" xfId="52" applyFont="1" applyBorder="1">
      <alignment/>
      <protection/>
    </xf>
    <xf numFmtId="2" fontId="11" fillId="0" borderId="13" xfId="52" applyNumberFormat="1" applyFont="1" applyFill="1" applyBorder="1" applyAlignment="1">
      <alignment horizontal="left" vertical="center" wrapText="1"/>
      <protection/>
    </xf>
    <xf numFmtId="4" fontId="11" fillId="0" borderId="10" xfId="52" applyNumberFormat="1" applyFont="1" applyFill="1" applyBorder="1" applyAlignment="1">
      <alignment horizontal="right" vertical="center" wrapText="1"/>
      <protection/>
    </xf>
    <xf numFmtId="4" fontId="13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>
      <alignment/>
      <protection/>
    </xf>
    <xf numFmtId="0" fontId="12" fillId="0" borderId="0" xfId="52" applyFont="1" applyFill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2" fontId="9" fillId="0" borderId="13" xfId="52" applyNumberFormat="1" applyFont="1" applyFill="1" applyBorder="1" applyAlignment="1">
      <alignment horizontal="left" vertical="center" wrapText="1"/>
      <protection/>
    </xf>
    <xf numFmtId="4" fontId="14" fillId="0" borderId="0" xfId="52" applyNumberFormat="1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B1">
      <selection activeCell="B2" sqref="B2"/>
    </sheetView>
  </sheetViews>
  <sheetFormatPr defaultColWidth="9.140625" defaultRowHeight="15"/>
  <cols>
    <col min="1" max="1" width="3.8515625" style="1" customWidth="1"/>
    <col min="2" max="2" width="33.8515625" style="1" customWidth="1"/>
    <col min="3" max="3" width="15.57421875" style="1" customWidth="1"/>
    <col min="4" max="4" width="15.28125" style="1" customWidth="1"/>
    <col min="5" max="5" width="21.140625" style="1" customWidth="1"/>
    <col min="6" max="6" width="54.00390625" style="1" customWidth="1"/>
    <col min="7" max="16384" width="9.140625" style="1" customWidth="1"/>
  </cols>
  <sheetData>
    <row r="1" ht="18.75">
      <c r="B1" s="3"/>
    </row>
    <row r="2" ht="18.75">
      <c r="B2" s="3" t="s">
        <v>85</v>
      </c>
    </row>
    <row r="3" spans="1:4" ht="9" customHeight="1">
      <c r="A3" s="4"/>
      <c r="B3" s="5"/>
      <c r="C3" s="4"/>
      <c r="D3" s="4"/>
    </row>
    <row r="4" spans="1:6" ht="41.25" customHeight="1">
      <c r="A4" s="6" t="s">
        <v>0</v>
      </c>
      <c r="B4" s="7" t="s">
        <v>1</v>
      </c>
      <c r="C4" s="7" t="s">
        <v>22</v>
      </c>
      <c r="D4" s="7" t="s">
        <v>24</v>
      </c>
      <c r="E4" s="8" t="s">
        <v>25</v>
      </c>
      <c r="F4" s="16" t="s">
        <v>23</v>
      </c>
    </row>
    <row r="5" spans="1:6" ht="12.75">
      <c r="A5" s="9">
        <v>1</v>
      </c>
      <c r="B5" s="10" t="s">
        <v>2</v>
      </c>
      <c r="C5" s="11">
        <v>1275052.84</v>
      </c>
      <c r="D5" s="11">
        <v>1233398.7</v>
      </c>
      <c r="E5" s="12">
        <f>-C5+D5</f>
        <v>-41654.14000000013</v>
      </c>
      <c r="F5" s="21" t="s">
        <v>68</v>
      </c>
    </row>
    <row r="6" spans="1:6" ht="12.75">
      <c r="A6" s="9">
        <v>5</v>
      </c>
      <c r="B6" s="10" t="s">
        <v>3</v>
      </c>
      <c r="C6" s="11">
        <v>332115.08</v>
      </c>
      <c r="D6" s="11">
        <v>321036.3</v>
      </c>
      <c r="E6" s="12">
        <f aca="true" t="shared" si="0" ref="E6:E16">-C6+D6</f>
        <v>-11078.780000000028</v>
      </c>
      <c r="F6" s="21" t="s">
        <v>69</v>
      </c>
    </row>
    <row r="7" spans="1:6" ht="12.75">
      <c r="A7" s="9">
        <v>7</v>
      </c>
      <c r="B7" s="10" t="s">
        <v>4</v>
      </c>
      <c r="C7" s="11">
        <v>567882.53</v>
      </c>
      <c r="D7" s="11">
        <v>361619.22</v>
      </c>
      <c r="E7" s="12">
        <f t="shared" si="0"/>
        <v>-206263.31000000006</v>
      </c>
      <c r="F7" s="21" t="s">
        <v>76</v>
      </c>
    </row>
    <row r="8" spans="1:8" ht="12.75">
      <c r="A8" s="9">
        <v>8</v>
      </c>
      <c r="B8" s="10" t="s">
        <v>63</v>
      </c>
      <c r="C8" s="11">
        <v>1021602.76</v>
      </c>
      <c r="D8" s="11">
        <v>1102737.02</v>
      </c>
      <c r="E8" s="12">
        <f t="shared" si="0"/>
        <v>81134.26000000001</v>
      </c>
      <c r="F8" s="21" t="s">
        <v>70</v>
      </c>
      <c r="H8" s="2"/>
    </row>
    <row r="9" spans="1:6" ht="12.75">
      <c r="A9" s="9">
        <v>9</v>
      </c>
      <c r="B9" s="10" t="s">
        <v>64</v>
      </c>
      <c r="C9" s="11">
        <v>1504228.81</v>
      </c>
      <c r="D9" s="11">
        <v>1628306.88</v>
      </c>
      <c r="E9" s="12">
        <f t="shared" si="0"/>
        <v>124078.06999999983</v>
      </c>
      <c r="F9" s="21" t="s">
        <v>71</v>
      </c>
    </row>
    <row r="10" spans="1:6" ht="12.75">
      <c r="A10" s="9">
        <v>10</v>
      </c>
      <c r="B10" s="10" t="s">
        <v>5</v>
      </c>
      <c r="C10" s="11">
        <v>2670231.63</v>
      </c>
      <c r="D10" s="11">
        <v>2301590.58</v>
      </c>
      <c r="E10" s="12">
        <f t="shared" si="0"/>
        <v>-368641.0499999998</v>
      </c>
      <c r="F10" s="21" t="s">
        <v>71</v>
      </c>
    </row>
    <row r="11" spans="1:6" ht="12.75">
      <c r="A11" s="9">
        <v>12</v>
      </c>
      <c r="B11" s="10" t="s">
        <v>7</v>
      </c>
      <c r="C11" s="11">
        <v>55893.8</v>
      </c>
      <c r="D11" s="11">
        <v>59380</v>
      </c>
      <c r="E11" s="12">
        <f t="shared" si="0"/>
        <v>3486.199999999997</v>
      </c>
      <c r="F11" s="21" t="s">
        <v>72</v>
      </c>
    </row>
    <row r="12" spans="1:6" ht="12.75">
      <c r="A12" s="9">
        <v>13</v>
      </c>
      <c r="B12" s="10" t="s">
        <v>8</v>
      </c>
      <c r="C12" s="11">
        <v>178620</v>
      </c>
      <c r="D12" s="11">
        <v>172900</v>
      </c>
      <c r="E12" s="12">
        <f t="shared" si="0"/>
        <v>-5720</v>
      </c>
      <c r="F12" s="21" t="s">
        <v>73</v>
      </c>
    </row>
    <row r="13" spans="1:6" ht="12.75">
      <c r="A13" s="9">
        <v>14</v>
      </c>
      <c r="B13" s="10" t="s">
        <v>9</v>
      </c>
      <c r="C13" s="11">
        <v>93900</v>
      </c>
      <c r="D13" s="11">
        <v>94886</v>
      </c>
      <c r="E13" s="12">
        <f t="shared" si="0"/>
        <v>986</v>
      </c>
      <c r="F13" s="21" t="s">
        <v>77</v>
      </c>
    </row>
    <row r="14" spans="1:6" ht="12.75">
      <c r="A14" s="13">
        <v>15</v>
      </c>
      <c r="B14" s="14" t="s">
        <v>10</v>
      </c>
      <c r="C14" s="11">
        <v>275510.79</v>
      </c>
      <c r="D14" s="11">
        <v>284486</v>
      </c>
      <c r="E14" s="12">
        <f t="shared" si="0"/>
        <v>8975.210000000021</v>
      </c>
      <c r="F14" s="21" t="s">
        <v>74</v>
      </c>
    </row>
    <row r="15" spans="1:6" ht="12.75">
      <c r="A15" s="13">
        <v>16</v>
      </c>
      <c r="B15" s="10" t="s">
        <v>32</v>
      </c>
      <c r="C15" s="11">
        <v>25485.83</v>
      </c>
      <c r="D15" s="11">
        <v>66000</v>
      </c>
      <c r="E15" s="12">
        <f t="shared" si="0"/>
        <v>40514.17</v>
      </c>
      <c r="F15" s="21" t="s">
        <v>75</v>
      </c>
    </row>
    <row r="16" spans="1:6" ht="12.75">
      <c r="A16" s="13">
        <v>17</v>
      </c>
      <c r="B16" s="10" t="s">
        <v>82</v>
      </c>
      <c r="C16" s="11">
        <v>275974.39</v>
      </c>
      <c r="D16" s="11">
        <v>275974.39</v>
      </c>
      <c r="E16" s="12">
        <f t="shared" si="0"/>
        <v>0</v>
      </c>
      <c r="F16" s="22"/>
    </row>
    <row r="17" spans="1:6" ht="12.75">
      <c r="A17" s="9"/>
      <c r="B17" s="10"/>
      <c r="C17" s="19">
        <f>SUM(C5:C16)</f>
        <v>8276498.459999999</v>
      </c>
      <c r="D17" s="19">
        <f>SUM(D5:D16)</f>
        <v>7902315.09</v>
      </c>
      <c r="E17" s="23">
        <f>SUM(E5:E15)</f>
        <v>-374183.37000000017</v>
      </c>
      <c r="F17" s="22"/>
    </row>
    <row r="18" spans="1:5" ht="12.75">
      <c r="A18" s="24"/>
      <c r="B18" s="20"/>
      <c r="C18" s="17"/>
      <c r="D18" s="17"/>
      <c r="E18" s="15"/>
    </row>
    <row r="19" spans="1:5" ht="12.75">
      <c r="A19" s="2"/>
      <c r="B19" s="2"/>
      <c r="C19" s="2"/>
      <c r="D19" s="2"/>
      <c r="E19" s="15"/>
    </row>
    <row r="21" ht="12.75">
      <c r="C21" s="18"/>
    </row>
  </sheetData>
  <sheetProtection/>
  <printOptions horizontalCentered="1"/>
  <pageMargins left="0.2755905511811024" right="0.2362204724409449" top="0.5905511811023623" bottom="0.4330708661417323" header="0.2755905511811024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3.8515625" style="1" customWidth="1"/>
    <col min="2" max="2" width="35.00390625" style="1" customWidth="1"/>
    <col min="3" max="3" width="17.00390625" style="1" customWidth="1"/>
    <col min="4" max="4" width="21.421875" style="1" customWidth="1"/>
    <col min="5" max="5" width="19.57421875" style="1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ht="18.75">
      <c r="B1" s="3" t="s">
        <v>78</v>
      </c>
    </row>
    <row r="2" ht="18.75">
      <c r="B2" s="3"/>
    </row>
    <row r="3" spans="1:5" ht="52.5" customHeight="1">
      <c r="A3" s="6" t="s">
        <v>0</v>
      </c>
      <c r="B3" s="7" t="s">
        <v>28</v>
      </c>
      <c r="C3" s="7" t="s">
        <v>26</v>
      </c>
      <c r="D3" s="7" t="s">
        <v>27</v>
      </c>
      <c r="E3" s="8" t="s">
        <v>25</v>
      </c>
    </row>
    <row r="4" spans="1:5" ht="12.75">
      <c r="A4" s="25">
        <v>1</v>
      </c>
      <c r="B4" s="26" t="s">
        <v>56</v>
      </c>
      <c r="C4" s="27">
        <v>887864.11</v>
      </c>
      <c r="D4" s="27">
        <v>875763.57</v>
      </c>
      <c r="E4" s="28">
        <f>-C4+D4</f>
        <v>-12100.540000000037</v>
      </c>
    </row>
    <row r="5" spans="1:5" ht="24">
      <c r="A5" s="25">
        <v>2</v>
      </c>
      <c r="B5" s="26" t="s">
        <v>83</v>
      </c>
      <c r="C5" s="27">
        <f>699105.6+5795.76</f>
        <v>704901.36</v>
      </c>
      <c r="D5" s="27">
        <f>699043.2+5412.92</f>
        <v>704456.12</v>
      </c>
      <c r="E5" s="28">
        <f>-C5+D5</f>
        <v>-445.2399999999907</v>
      </c>
    </row>
    <row r="6" spans="1:5" ht="12.75">
      <c r="A6" s="25">
        <v>3</v>
      </c>
      <c r="B6" s="26" t="s">
        <v>6</v>
      </c>
      <c r="C6" s="27">
        <v>206236.152</v>
      </c>
      <c r="D6" s="27">
        <v>206217.6</v>
      </c>
      <c r="E6" s="28">
        <f>-C6+D6</f>
        <v>-18.551999999996042</v>
      </c>
    </row>
    <row r="7" spans="1:5" ht="12.75">
      <c r="A7" s="25"/>
      <c r="B7" s="26" t="s">
        <v>84</v>
      </c>
      <c r="C7" s="27"/>
      <c r="D7" s="27">
        <v>8954.79</v>
      </c>
      <c r="E7" s="28"/>
    </row>
    <row r="8" spans="1:5" ht="18" customHeight="1">
      <c r="A8" s="29" t="s">
        <v>65</v>
      </c>
      <c r="B8" s="30" t="s">
        <v>58</v>
      </c>
      <c r="C8" s="27">
        <f>SUM(C4:C6)</f>
        <v>1799001.622</v>
      </c>
      <c r="D8" s="27">
        <f>SUM(D4:D7)</f>
        <v>1795392.08</v>
      </c>
      <c r="E8" s="28">
        <f>-C8+D8</f>
        <v>-3609.5419999998994</v>
      </c>
    </row>
    <row r="9" spans="1:5" ht="16.5" customHeight="1">
      <c r="A9" s="31"/>
      <c r="B9" s="30" t="s">
        <v>59</v>
      </c>
      <c r="C9" s="27"/>
      <c r="D9" s="27"/>
      <c r="E9" s="28"/>
    </row>
    <row r="10" spans="1:5" ht="12.75">
      <c r="A10" s="29">
        <v>1</v>
      </c>
      <c r="B10" s="26" t="s">
        <v>11</v>
      </c>
      <c r="C10" s="27">
        <v>215500</v>
      </c>
      <c r="D10" s="27">
        <v>210000</v>
      </c>
      <c r="E10" s="28">
        <f aca="true" t="shared" si="0" ref="E10:E19">-C10+D10</f>
        <v>-5500</v>
      </c>
    </row>
    <row r="11" spans="1:7" ht="12.75">
      <c r="A11" s="29">
        <v>2</v>
      </c>
      <c r="B11" s="26" t="s">
        <v>12</v>
      </c>
      <c r="C11" s="27">
        <v>440400</v>
      </c>
      <c r="D11" s="27">
        <v>440400</v>
      </c>
      <c r="E11" s="28">
        <f t="shared" si="0"/>
        <v>0</v>
      </c>
      <c r="G11" s="17"/>
    </row>
    <row r="12" spans="1:5" ht="12.75">
      <c r="A12" s="29">
        <v>3</v>
      </c>
      <c r="B12" s="26" t="s">
        <v>13</v>
      </c>
      <c r="C12" s="27">
        <v>360000</v>
      </c>
      <c r="D12" s="27">
        <v>360000</v>
      </c>
      <c r="E12" s="28">
        <f t="shared" si="0"/>
        <v>0</v>
      </c>
    </row>
    <row r="13" spans="1:5" ht="12.75">
      <c r="A13" s="29">
        <v>4</v>
      </c>
      <c r="B13" s="26" t="s">
        <v>14</v>
      </c>
      <c r="C13" s="27">
        <v>66000</v>
      </c>
      <c r="D13" s="27">
        <v>66000</v>
      </c>
      <c r="E13" s="28">
        <f t="shared" si="0"/>
        <v>0</v>
      </c>
    </row>
    <row r="14" spans="1:5" ht="12.75">
      <c r="A14" s="29">
        <v>5</v>
      </c>
      <c r="B14" s="26" t="s">
        <v>15</v>
      </c>
      <c r="C14" s="27">
        <v>12000</v>
      </c>
      <c r="D14" s="27">
        <v>12000</v>
      </c>
      <c r="E14" s="28">
        <f t="shared" si="0"/>
        <v>0</v>
      </c>
    </row>
    <row r="15" spans="1:5" ht="12.75">
      <c r="A15" s="29">
        <v>6</v>
      </c>
      <c r="B15" s="26" t="s">
        <v>16</v>
      </c>
      <c r="C15" s="27">
        <v>12000</v>
      </c>
      <c r="D15" s="27">
        <v>12000</v>
      </c>
      <c r="E15" s="28">
        <f t="shared" si="0"/>
        <v>0</v>
      </c>
    </row>
    <row r="16" spans="1:5" ht="12.75">
      <c r="A16" s="29">
        <v>7</v>
      </c>
      <c r="B16" s="26" t="s">
        <v>17</v>
      </c>
      <c r="C16" s="27">
        <v>18000</v>
      </c>
      <c r="D16" s="27">
        <v>18000</v>
      </c>
      <c r="E16" s="28">
        <f t="shared" si="0"/>
        <v>0</v>
      </c>
    </row>
    <row r="17" spans="1:5" ht="12.75">
      <c r="A17" s="29">
        <v>8</v>
      </c>
      <c r="B17" s="26" t="s">
        <v>18</v>
      </c>
      <c r="C17" s="27">
        <v>60000</v>
      </c>
      <c r="D17" s="27">
        <v>60000</v>
      </c>
      <c r="E17" s="28">
        <f t="shared" si="0"/>
        <v>0</v>
      </c>
    </row>
    <row r="18" spans="1:5" ht="12.75">
      <c r="A18" s="29">
        <v>9</v>
      </c>
      <c r="B18" s="26" t="s">
        <v>19</v>
      </c>
      <c r="C18" s="27">
        <v>12000</v>
      </c>
      <c r="D18" s="27">
        <v>12000</v>
      </c>
      <c r="E18" s="28">
        <f t="shared" si="0"/>
        <v>0</v>
      </c>
    </row>
    <row r="19" spans="1:5" ht="29.25" customHeight="1">
      <c r="A19" s="29">
        <v>10</v>
      </c>
      <c r="B19" s="26" t="s">
        <v>20</v>
      </c>
      <c r="C19" s="27">
        <v>7000</v>
      </c>
      <c r="D19" s="27"/>
      <c r="E19" s="28">
        <f t="shared" si="0"/>
        <v>-7000</v>
      </c>
    </row>
    <row r="20" spans="1:5" ht="12.75">
      <c r="A20" s="29"/>
      <c r="B20" s="30" t="s">
        <v>60</v>
      </c>
      <c r="C20" s="27">
        <f>SUM(C10:C19)</f>
        <v>1202900</v>
      </c>
      <c r="D20" s="27">
        <f>SUM(D10:D19)</f>
        <v>1190400</v>
      </c>
      <c r="E20" s="28">
        <f>-C20+D20</f>
        <v>-12500</v>
      </c>
    </row>
    <row r="21" spans="1:5" ht="20.25" customHeight="1">
      <c r="A21" s="32"/>
      <c r="B21" s="33" t="s">
        <v>21</v>
      </c>
      <c r="C21" s="34">
        <f>SUM(C8+C20)</f>
        <v>3001901.622</v>
      </c>
      <c r="D21" s="34">
        <f>SUM(D8+D20)</f>
        <v>2985792.08</v>
      </c>
      <c r="E21" s="35">
        <f>-C21+D21</f>
        <v>-16109.5419999999</v>
      </c>
    </row>
    <row r="22" spans="1:5" ht="12.75">
      <c r="A22" s="36"/>
      <c r="B22" s="36"/>
      <c r="C22" s="37"/>
      <c r="D22" s="37"/>
      <c r="E22" s="37"/>
    </row>
    <row r="23" spans="1:5" ht="48">
      <c r="A23" s="25" t="s">
        <v>0</v>
      </c>
      <c r="B23" s="38" t="s">
        <v>29</v>
      </c>
      <c r="C23" s="25" t="s">
        <v>30</v>
      </c>
      <c r="D23" s="25" t="s">
        <v>31</v>
      </c>
      <c r="E23" s="39" t="s">
        <v>25</v>
      </c>
    </row>
    <row r="24" spans="1:5" ht="12.75">
      <c r="A24" s="25"/>
      <c r="B24" s="40" t="s">
        <v>38</v>
      </c>
      <c r="C24" s="25"/>
      <c r="D24" s="25"/>
      <c r="E24" s="39"/>
    </row>
    <row r="25" spans="1:5" ht="12.75">
      <c r="A25" s="29"/>
      <c r="B25" s="26" t="s">
        <v>37</v>
      </c>
      <c r="C25" s="27">
        <v>600000</v>
      </c>
      <c r="D25" s="27">
        <v>620378.67</v>
      </c>
      <c r="E25" s="28">
        <f>-C25+D25</f>
        <v>20378.670000000042</v>
      </c>
    </row>
    <row r="26" spans="1:5" ht="12.75">
      <c r="A26" s="29"/>
      <c r="B26" s="26" t="s">
        <v>51</v>
      </c>
      <c r="C26" s="27">
        <v>50000</v>
      </c>
      <c r="D26" s="27">
        <v>62900</v>
      </c>
      <c r="E26" s="28">
        <f>-C26+D26</f>
        <v>12900</v>
      </c>
    </row>
    <row r="27" spans="1:5" ht="12.75">
      <c r="A27" s="29"/>
      <c r="B27" s="26" t="s">
        <v>39</v>
      </c>
      <c r="C27" s="27">
        <v>169200</v>
      </c>
      <c r="D27" s="27">
        <v>138022.29</v>
      </c>
      <c r="E27" s="28">
        <f>-C27+D27</f>
        <v>-31177.709999999992</v>
      </c>
    </row>
    <row r="28" spans="1:5" ht="12.75">
      <c r="A28" s="29"/>
      <c r="B28" s="30" t="s">
        <v>48</v>
      </c>
      <c r="C28" s="34">
        <f>SUM(C25:C27)</f>
        <v>819200</v>
      </c>
      <c r="D28" s="34">
        <f>SUM(D25:D27)</f>
        <v>821300.9600000001</v>
      </c>
      <c r="E28" s="35">
        <f>-C28+D28</f>
        <v>2100.960000000079</v>
      </c>
    </row>
    <row r="29" spans="1:5" ht="12.75">
      <c r="A29" s="29"/>
      <c r="B29" s="30" t="s">
        <v>47</v>
      </c>
      <c r="C29" s="27"/>
      <c r="D29" s="27"/>
      <c r="E29" s="28"/>
    </row>
    <row r="30" spans="1:5" ht="12.75">
      <c r="A30" s="29"/>
      <c r="B30" s="26" t="s">
        <v>33</v>
      </c>
      <c r="C30" s="27"/>
      <c r="D30" s="27">
        <v>11426.2</v>
      </c>
      <c r="E30" s="28"/>
    </row>
    <row r="31" spans="1:5" ht="12.75">
      <c r="A31" s="29"/>
      <c r="B31" s="26" t="s">
        <v>41</v>
      </c>
      <c r="C31" s="27">
        <v>5000</v>
      </c>
      <c r="D31" s="27">
        <v>7624.93</v>
      </c>
      <c r="E31" s="28">
        <f aca="true" t="shared" si="1" ref="E31:E36">-C31+D31</f>
        <v>2624.9300000000003</v>
      </c>
    </row>
    <row r="32" spans="1:5" ht="12.75">
      <c r="A32" s="29"/>
      <c r="B32" s="26" t="s">
        <v>42</v>
      </c>
      <c r="C32" s="27">
        <v>5000</v>
      </c>
      <c r="D32" s="27">
        <v>7789</v>
      </c>
      <c r="E32" s="28">
        <f t="shared" si="1"/>
        <v>2789</v>
      </c>
    </row>
    <row r="33" spans="1:5" ht="12.75">
      <c r="A33" s="29"/>
      <c r="B33" s="26" t="s">
        <v>43</v>
      </c>
      <c r="C33" s="27">
        <v>5000</v>
      </c>
      <c r="D33" s="27">
        <v>10491.01</v>
      </c>
      <c r="E33" s="28">
        <f t="shared" si="1"/>
        <v>5491.01</v>
      </c>
    </row>
    <row r="34" spans="1:5" ht="12.75">
      <c r="A34" s="29"/>
      <c r="B34" s="26" t="s">
        <v>44</v>
      </c>
      <c r="C34" s="27">
        <v>10800</v>
      </c>
      <c r="D34" s="27">
        <v>2415.12</v>
      </c>
      <c r="E34" s="28">
        <f t="shared" si="1"/>
        <v>-8384.880000000001</v>
      </c>
    </row>
    <row r="35" spans="1:5" ht="12.75">
      <c r="A35" s="29"/>
      <c r="B35" s="26" t="s">
        <v>45</v>
      </c>
      <c r="C35" s="27">
        <v>11800</v>
      </c>
      <c r="D35" s="27">
        <v>13400</v>
      </c>
      <c r="E35" s="28">
        <f t="shared" si="1"/>
        <v>1600</v>
      </c>
    </row>
    <row r="36" spans="1:5" ht="12.75">
      <c r="A36" s="29"/>
      <c r="B36" s="30" t="s">
        <v>61</v>
      </c>
      <c r="C36" s="34">
        <f>SUM(C31:C35)</f>
        <v>37600</v>
      </c>
      <c r="D36" s="34">
        <f>SUM(D30:D35)</f>
        <v>53146.26</v>
      </c>
      <c r="E36" s="35">
        <f t="shared" si="1"/>
        <v>15546.260000000002</v>
      </c>
    </row>
    <row r="37" spans="1:5" ht="12.75">
      <c r="A37" s="29"/>
      <c r="B37" s="30" t="s">
        <v>80</v>
      </c>
      <c r="C37" s="34"/>
      <c r="D37" s="34"/>
      <c r="E37" s="28"/>
    </row>
    <row r="38" spans="1:5" ht="12.75">
      <c r="A38" s="29"/>
      <c r="B38" s="26" t="s">
        <v>46</v>
      </c>
      <c r="C38" s="27">
        <v>17000</v>
      </c>
      <c r="D38" s="27">
        <v>21891.26</v>
      </c>
      <c r="E38" s="28">
        <f>-C38+D38</f>
        <v>4891.259999999998</v>
      </c>
    </row>
    <row r="39" spans="1:5" ht="12.75">
      <c r="A39" s="29"/>
      <c r="B39" s="26" t="s">
        <v>49</v>
      </c>
      <c r="C39" s="27">
        <v>17040</v>
      </c>
      <c r="D39" s="27">
        <v>17040</v>
      </c>
      <c r="E39" s="28">
        <f>-C39+D39</f>
        <v>0</v>
      </c>
    </row>
    <row r="40" spans="1:5" ht="12.75">
      <c r="A40" s="31"/>
      <c r="B40" s="26" t="s">
        <v>34</v>
      </c>
      <c r="C40" s="27">
        <v>8044</v>
      </c>
      <c r="D40" s="27"/>
      <c r="E40" s="28">
        <f>-C40+D40</f>
        <v>-8044</v>
      </c>
    </row>
    <row r="41" spans="1:5" ht="12.75">
      <c r="A41" s="31"/>
      <c r="B41" s="26" t="s">
        <v>40</v>
      </c>
      <c r="C41" s="27">
        <v>36000</v>
      </c>
      <c r="D41" s="27">
        <v>36969</v>
      </c>
      <c r="E41" s="28">
        <f>-C41+D41</f>
        <v>969</v>
      </c>
    </row>
    <row r="42" spans="1:5" ht="12.75">
      <c r="A42" s="29"/>
      <c r="B42" s="30" t="s">
        <v>48</v>
      </c>
      <c r="C42" s="34">
        <f>SUM(C38:C41)</f>
        <v>78084</v>
      </c>
      <c r="D42" s="34">
        <f>SUM(D38:D41)</f>
        <v>75900.26</v>
      </c>
      <c r="E42" s="28">
        <f>-C42+D42</f>
        <v>-2183.7400000000052</v>
      </c>
    </row>
    <row r="43" spans="1:5" ht="12.75">
      <c r="A43" s="29"/>
      <c r="B43" s="30" t="s">
        <v>54</v>
      </c>
      <c r="C43" s="27"/>
      <c r="D43" s="27"/>
      <c r="E43" s="28"/>
    </row>
    <row r="44" spans="1:5" ht="12.75">
      <c r="A44" s="29"/>
      <c r="B44" s="26" t="s">
        <v>57</v>
      </c>
      <c r="C44" s="27">
        <f>699105.6+5795.76</f>
        <v>704901.36</v>
      </c>
      <c r="D44" s="34">
        <v>487811.47</v>
      </c>
      <c r="E44" s="28">
        <f>-C44+D44</f>
        <v>-217089.89</v>
      </c>
    </row>
    <row r="45" spans="1:5" ht="24">
      <c r="A45" s="29"/>
      <c r="B45" s="26" t="s">
        <v>55</v>
      </c>
      <c r="C45" s="27">
        <v>204963</v>
      </c>
      <c r="D45" s="34">
        <v>184380</v>
      </c>
      <c r="E45" s="28">
        <f>-C45+D45</f>
        <v>-20583</v>
      </c>
    </row>
    <row r="46" spans="1:5" ht="12.75">
      <c r="A46" s="29"/>
      <c r="B46" s="30" t="s">
        <v>67</v>
      </c>
      <c r="C46" s="34">
        <f>C44+C45</f>
        <v>909864.36</v>
      </c>
      <c r="D46" s="34">
        <f>D44+D45</f>
        <v>672191.47</v>
      </c>
      <c r="E46" s="35">
        <f>-C46+D46</f>
        <v>-237672.89</v>
      </c>
    </row>
    <row r="47" spans="1:5" ht="12.75">
      <c r="A47" s="29"/>
      <c r="B47" s="26"/>
      <c r="C47" s="34"/>
      <c r="D47" s="34"/>
      <c r="E47" s="28"/>
    </row>
    <row r="48" spans="1:5" ht="12.75">
      <c r="A48" s="29"/>
      <c r="B48" s="26" t="s">
        <v>53</v>
      </c>
      <c r="C48" s="34">
        <f>236289.15+887864.11</f>
        <v>1124153.26</v>
      </c>
      <c r="D48" s="34">
        <v>1492956.04</v>
      </c>
      <c r="E48" s="28">
        <f>-C48+D48</f>
        <v>368802.78</v>
      </c>
    </row>
    <row r="49" spans="1:5" ht="12.75">
      <c r="A49" s="29"/>
      <c r="B49" s="30" t="s">
        <v>66</v>
      </c>
      <c r="C49" s="34">
        <f>C48</f>
        <v>1124153.26</v>
      </c>
      <c r="D49" s="34">
        <f>D48</f>
        <v>1492956.04</v>
      </c>
      <c r="E49" s="35">
        <f>-C49+D49</f>
        <v>368802.78</v>
      </c>
    </row>
    <row r="50" spans="1:5" ht="26.25" customHeight="1">
      <c r="A50" s="29"/>
      <c r="B50" s="30" t="s">
        <v>79</v>
      </c>
      <c r="C50" s="27">
        <v>33000</v>
      </c>
      <c r="D50" s="27"/>
      <c r="E50" s="28"/>
    </row>
    <row r="51" spans="1:5" ht="12.75">
      <c r="A51" s="29"/>
      <c r="B51" s="26" t="s">
        <v>35</v>
      </c>
      <c r="C51" s="27"/>
      <c r="D51" s="27">
        <v>10000</v>
      </c>
      <c r="E51" s="28">
        <f>-C51+D51</f>
        <v>10000</v>
      </c>
    </row>
    <row r="52" spans="1:5" ht="12.75">
      <c r="A52" s="29"/>
      <c r="B52" s="26" t="s">
        <v>36</v>
      </c>
      <c r="C52" s="27"/>
      <c r="D52" s="27">
        <v>14575</v>
      </c>
      <c r="E52" s="28">
        <f>-C52+D52</f>
        <v>14575</v>
      </c>
    </row>
    <row r="53" spans="1:5" ht="12.75">
      <c r="A53" s="29"/>
      <c r="B53" s="26" t="s">
        <v>52</v>
      </c>
      <c r="C53" s="27"/>
      <c r="D53" s="27">
        <v>20000</v>
      </c>
      <c r="E53" s="28">
        <f>-C53+D53</f>
        <v>20000</v>
      </c>
    </row>
    <row r="54" spans="1:5" ht="12.75">
      <c r="A54" s="29"/>
      <c r="B54" s="26" t="s">
        <v>50</v>
      </c>
      <c r="C54" s="27"/>
      <c r="D54" s="27">
        <v>13000</v>
      </c>
      <c r="E54" s="28">
        <f>-C54+D54</f>
        <v>13000</v>
      </c>
    </row>
    <row r="55" spans="1:5" ht="12.75">
      <c r="A55" s="29"/>
      <c r="B55" s="30" t="s">
        <v>48</v>
      </c>
      <c r="C55" s="34">
        <f>SUM(C50:C54)</f>
        <v>33000</v>
      </c>
      <c r="D55" s="34">
        <f>SUM(D50:D54)</f>
        <v>57575</v>
      </c>
      <c r="E55" s="35">
        <f>-C55+D55</f>
        <v>24575</v>
      </c>
    </row>
    <row r="56" spans="1:5" ht="12.75">
      <c r="A56" s="29"/>
      <c r="B56" s="30"/>
      <c r="C56" s="27"/>
      <c r="D56" s="27"/>
      <c r="E56" s="28"/>
    </row>
    <row r="57" spans="1:7" ht="12.75">
      <c r="A57" s="29"/>
      <c r="B57" s="30" t="s">
        <v>62</v>
      </c>
      <c r="C57" s="34">
        <f>C28+C36+C42+C46+C49+C55</f>
        <v>3001901.62</v>
      </c>
      <c r="D57" s="34">
        <f>D28+D36+D42+D46+D49+D55</f>
        <v>3173069.99</v>
      </c>
      <c r="E57" s="34">
        <f>-C57+D57</f>
        <v>171168.3700000001</v>
      </c>
      <c r="G57" s="18"/>
    </row>
    <row r="58" spans="1:5" ht="12.75">
      <c r="A58" s="32"/>
      <c r="B58" s="41"/>
      <c r="C58" s="34"/>
      <c r="D58" s="34"/>
      <c r="E58" s="34"/>
    </row>
    <row r="59" spans="1:5" ht="12.75">
      <c r="A59" s="36"/>
      <c r="B59" s="36"/>
      <c r="C59" s="36"/>
      <c r="D59" s="36"/>
      <c r="E59" s="36"/>
    </row>
    <row r="60" spans="1:7" ht="12.75">
      <c r="A60" s="36"/>
      <c r="B60" s="36" t="s">
        <v>81</v>
      </c>
      <c r="C60" s="36"/>
      <c r="D60" s="42">
        <f>D21-D57</f>
        <v>-187277.91000000015</v>
      </c>
      <c r="E60" s="36"/>
      <c r="G60" s="18"/>
    </row>
  </sheetData>
  <sheetProtection/>
  <printOptions horizontalCentered="1"/>
  <pageMargins left="0.29" right="0.2362204724409449" top="0.5905511811023623" bottom="0.4330708661417323" header="0.2755905511811024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BOSS-PK</cp:lastModifiedBy>
  <cp:lastPrinted>2013-04-04T07:57:53Z</cp:lastPrinted>
  <dcterms:created xsi:type="dcterms:W3CDTF">2013-03-14T07:36:09Z</dcterms:created>
  <dcterms:modified xsi:type="dcterms:W3CDTF">2013-04-04T13:58:35Z</dcterms:modified>
  <cp:category/>
  <cp:version/>
  <cp:contentType/>
  <cp:contentStatus/>
</cp:coreProperties>
</file>